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65" windowHeight="78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<sst xmlns="http://schemas.openxmlformats.org/spreadsheetml/2006/main" count="96" uniqueCount="86">
  <si>
    <t xml:space="preserve">B I L A N S  </t>
  </si>
  <si>
    <t>Aktywa</t>
  </si>
  <si>
    <t>Stan na dzień</t>
  </si>
  <si>
    <t>A. Aktywa trwałe</t>
  </si>
  <si>
    <t xml:space="preserve"> I. Wartości niematerialne i prawne</t>
  </si>
  <si>
    <t xml:space="preserve"> II. Rzeczowe aktywa trwałe</t>
  </si>
  <si>
    <t xml:space="preserve"> III. Należności długoterminowe</t>
  </si>
  <si>
    <t xml:space="preserve"> IV. Inwestycje długoterminowe</t>
  </si>
  <si>
    <t xml:space="preserve">  V. Długoterminowe rozliczenia międzyokresowe</t>
  </si>
  <si>
    <t>B. Aktywa obrotowe</t>
  </si>
  <si>
    <t xml:space="preserve"> I. Zapasy rzeczowych aktywów obrotowych</t>
  </si>
  <si>
    <t xml:space="preserve"> II. Należności krótkoterminowe</t>
  </si>
  <si>
    <t xml:space="preserve"> III. Inwestycje krótkoterminowe</t>
  </si>
  <si>
    <t xml:space="preserve"> 1. Środki pieniężne</t>
  </si>
  <si>
    <t xml:space="preserve"> 2. Pozostałe aktywa finansowe</t>
  </si>
  <si>
    <t xml:space="preserve">C. Krótkoterminowe rozliczenia międzyokresowe </t>
  </si>
  <si>
    <t xml:space="preserve">  Suma aktywów</t>
  </si>
  <si>
    <t>Pasywa</t>
  </si>
  <si>
    <t>A. Fundusze własne</t>
  </si>
  <si>
    <t xml:space="preserve"> I.  Fundusz statutowy</t>
  </si>
  <si>
    <t xml:space="preserve"> II. Fundusz z aktualizacji wyceny</t>
  </si>
  <si>
    <t xml:space="preserve"> III. Wynik finansowy netto za rok obrotowy</t>
  </si>
  <si>
    <t xml:space="preserve"> 1. Nadwyżka przychodów nad kosztami (+)</t>
  </si>
  <si>
    <t xml:space="preserve"> 2. Nadwyżka kosztów nad przychodami (-)</t>
  </si>
  <si>
    <t>B. Zobowiązania i rezerwy na zobowiązania</t>
  </si>
  <si>
    <t xml:space="preserve"> I.  Zobowiązania długotermin. z tyt.kredytów i pożyczek</t>
  </si>
  <si>
    <t xml:space="preserve"> II. Zobowiązania krótkotermin.i fundusze specjalne</t>
  </si>
  <si>
    <t xml:space="preserve"> 1. Kredyty i pożyczki</t>
  </si>
  <si>
    <t xml:space="preserve"> 2. Inne zobowiązania</t>
  </si>
  <si>
    <t xml:space="preserve"> 3. Fundusze specjalne</t>
  </si>
  <si>
    <t xml:space="preserve"> III. Rezerwy na zobowiązania</t>
  </si>
  <si>
    <t xml:space="preserve"> IV. Rozliczenia międzyokresowe</t>
  </si>
  <si>
    <t xml:space="preserve"> 1. Rozliczenia międzyokresowe przychodów</t>
  </si>
  <si>
    <t xml:space="preserve"> 2. Inne rozliczenia międzyokresowe</t>
  </si>
  <si>
    <t xml:space="preserve"> Suma pasywów</t>
  </si>
  <si>
    <t>Wyszczególnienie</t>
  </si>
  <si>
    <t>A. Przychody z działalności statutowej</t>
  </si>
  <si>
    <t>B. Koszty realizacji zadań statutowych</t>
  </si>
  <si>
    <t>C. Wynik finansowy z działalności statutowej (A-B)</t>
  </si>
  <si>
    <t xml:space="preserve"> 2. Usługi obce</t>
  </si>
  <si>
    <t xml:space="preserve"> 3. Podatki i opłaty</t>
  </si>
  <si>
    <t xml:space="preserve"> 4. Wynagrodzenia i ubezpieczenia społeczne i inne świadczenia</t>
  </si>
  <si>
    <t xml:space="preserve"> 5. Amortyzacja</t>
  </si>
  <si>
    <t>E. Pozostałe przychody (nie wymienione w poz.A i G)</t>
  </si>
  <si>
    <t>F. Pozostałe koszty (nie wymienione w poz. B, D i H)</t>
  </si>
  <si>
    <t>G. Przychody finansowe</t>
  </si>
  <si>
    <t>H. Koszty finansowe</t>
  </si>
  <si>
    <t>I. Wynik finansowy brutto na całokszt.działalności (C-D+E-F+G-H)</t>
  </si>
  <si>
    <t>J. Zyski i straty nadzwyczajne:</t>
  </si>
  <si>
    <t xml:space="preserve">  I.  Zyski nadzwyczajne - wielkość dodatnia</t>
  </si>
  <si>
    <t xml:space="preserve">  II. Straty nadzwyczajne - wielkość ujemna</t>
  </si>
  <si>
    <t>K. Wynik finansowy ogółem (I+J)</t>
  </si>
  <si>
    <t xml:space="preserve"> I. Różnica zwiększająca koszty roku następnego (-)</t>
  </si>
  <si>
    <t xml:space="preserve"> II. Różnica zwiększająca przychody roku następnego (+)</t>
  </si>
  <si>
    <t>K. Zysk (strata) (I+J.I-J.II)</t>
  </si>
  <si>
    <t xml:space="preserve"> - przychody finansowe - odsetki bankowe</t>
  </si>
  <si>
    <t>ROK</t>
  </si>
  <si>
    <t>RACHUNEK ZYSKÓW I STRAT</t>
  </si>
  <si>
    <t>INFORMACJE UZUPEŁNIAJĄCE</t>
  </si>
  <si>
    <t>Zarząd</t>
  </si>
  <si>
    <t>Podpis osoby prowadzacej księgi rachunkowe</t>
  </si>
  <si>
    <t xml:space="preserve">4. Źródła finansowania działalności statutowej w roku </t>
  </si>
  <si>
    <t xml:space="preserve"> II. Inne przychody określone statutem oraz dotacje i subwencje</t>
  </si>
  <si>
    <t>D. Koszty administracyjne ogólne</t>
  </si>
  <si>
    <t xml:space="preserve"> 6. Pozostałe koszty</t>
  </si>
  <si>
    <t>1. Zakupione materiały rejestrowane są w ewidencji pozabilansowej i odpisywane  w koszty bezpośrednio po ich zakupieniu.</t>
  </si>
  <si>
    <t xml:space="preserve"> I. Składki członkowskie</t>
  </si>
  <si>
    <t>STOWARZYSZENIE RODU KRYGOWSKICH</t>
  </si>
  <si>
    <t>31-624 KRAKÓW</t>
  </si>
  <si>
    <t xml:space="preserve">Osiedle Piastów  35/29 </t>
  </si>
  <si>
    <t xml:space="preserve"> - składki członkowskie</t>
  </si>
  <si>
    <t xml:space="preserve">           Podpis osoby prowadzacej księgi rachunkowe</t>
  </si>
  <si>
    <t xml:space="preserve"> 1. Zużycie materiałów </t>
  </si>
  <si>
    <t>5. Koszty zadań statutowych   w tym:</t>
  </si>
  <si>
    <t xml:space="preserve"> - pozostałe przychody</t>
  </si>
  <si>
    <t xml:space="preserve"> - przychody z działalnosci statutowej</t>
  </si>
  <si>
    <t>sporządzony na dzień 31 grudnia 2014 r.</t>
  </si>
  <si>
    <t>01.01.2014</t>
  </si>
  <si>
    <t>31.12.2014</t>
  </si>
  <si>
    <t>2. Stan należności na dzień 31-12-2014 - wpłata na konto LINUX-PL za hosting - brak faktury</t>
  </si>
  <si>
    <t>3. Stan zobowiązań  na dzień 31-12-2014   - Stan z rozliczenia zaliczki -Maria Krygowska-Doniec</t>
  </si>
  <si>
    <t xml:space="preserve">     - wpłaty na wystawę malarstwa Zdzisława Krygowskiego</t>
  </si>
  <si>
    <t xml:space="preserve"> - koszty związane z wystawą malarstwa  Rodu Krygowskich</t>
  </si>
  <si>
    <t xml:space="preserve"> - darowizna przekazana doPodkarpackiego Towarzystwa Sztuk Pięknych Zachęta w Rzeszowie -Wystwawa malarstwa Zbigniewa Krygowskiego</t>
  </si>
  <si>
    <t>Kraków, dnia 24-03-2015 r.                 Podpis osoby prowadzacej księgi rachunkowe</t>
  </si>
  <si>
    <t>Kraków, dnia 24-03-2015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</si>
</sst>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USALight"/>
      <family val="0"/>
    </font>
    <font>
      <sz val="12"/>
      <name val="USALight"/>
      <family val="0"/>
    </font>
    <font>
      <i/>
      <sz val="11"/>
      <name val="USALight"/>
      <family val="0"/>
    </font>
    <font>
      <b/>
      <i/>
      <sz val="11"/>
      <name val="USALight"/>
      <family val="0"/>
    </font>
    <font>
      <b/>
      <sz val="11"/>
      <name val="USALight"/>
      <family val="0"/>
    </font>
    <font>
      <b/>
      <u val="single"/>
      <sz val="11"/>
      <name val="USALight"/>
      <family val="0"/>
    </font>
    <font>
      <b/>
      <sz val="12"/>
      <name val="USALight"/>
      <family val="0"/>
    </font>
    <font>
      <sz val="8"/>
      <name val="USALight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125">
        <fgColor indexed="23"/>
        <bgColor indexed="9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 horizontal="centerContinuous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168" fontId="4" fillId="0" borderId="0" xfId="0" applyNumberFormat="1" applyFont="1" applyFill="1" applyBorder="1" applyAlignment="1" applyProtection="1">
      <alignment/>
      <protection locked="0"/>
    </xf>
    <xf numFmtId="4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horizontal="centerContinuous"/>
      <protection locked="0"/>
    </xf>
    <xf numFmtId="168" fontId="4" fillId="0" borderId="0" xfId="0" applyNumberFormat="1" applyFont="1" applyFill="1" applyBorder="1" applyAlignment="1" applyProtection="1">
      <alignment horizontal="centerContinuous"/>
      <protection locked="0"/>
    </xf>
    <xf numFmtId="4" fontId="4" fillId="0" borderId="0" xfId="0" applyNumberFormat="1" applyFont="1" applyFill="1" applyBorder="1" applyAlignment="1" applyProtection="1">
      <alignment horizontal="centerContinuous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10" xfId="0" applyNumberFormat="1" applyFont="1" applyFill="1" applyBorder="1" applyAlignment="1" applyProtection="1">
      <alignment horizontal="center"/>
      <protection locked="0"/>
    </xf>
    <xf numFmtId="0" fontId="4" fillId="0" borderId="11" xfId="0" applyNumberFormat="1" applyFont="1" applyFill="1" applyBorder="1" applyAlignment="1" applyProtection="1">
      <alignment horizontal="center"/>
      <protection locked="0"/>
    </xf>
    <xf numFmtId="0" fontId="4" fillId="0" borderId="12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/>
      <protection locked="0"/>
    </xf>
    <xf numFmtId="168" fontId="8" fillId="0" borderId="13" xfId="0" applyNumberFormat="1" applyFont="1" applyFill="1" applyBorder="1" applyAlignment="1" applyProtection="1">
      <alignment/>
      <protection locked="0"/>
    </xf>
    <xf numFmtId="4" fontId="8" fillId="0" borderId="14" xfId="0" applyNumberFormat="1" applyFont="1" applyFill="1" applyBorder="1" applyAlignment="1" applyProtection="1">
      <alignment/>
      <protection locked="0"/>
    </xf>
    <xf numFmtId="0" fontId="4" fillId="0" borderId="12" xfId="0" applyNumberFormat="1" applyFont="1" applyFill="1" applyBorder="1" applyAlignment="1" applyProtection="1">
      <alignment/>
      <protection locked="0"/>
    </xf>
    <xf numFmtId="168" fontId="8" fillId="0" borderId="15" xfId="0" applyNumberFormat="1" applyFont="1" applyFill="1" applyBorder="1" applyAlignment="1" applyProtection="1">
      <alignment/>
      <protection locked="0"/>
    </xf>
    <xf numFmtId="4" fontId="4" fillId="0" borderId="16" xfId="0" applyNumberFormat="1" applyFont="1" applyFill="1" applyBorder="1" applyAlignment="1" applyProtection="1">
      <alignment/>
      <protection locked="0"/>
    </xf>
    <xf numFmtId="4" fontId="8" fillId="0" borderId="16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168" fontId="4" fillId="0" borderId="15" xfId="0" applyNumberFormat="1" applyFont="1" applyFill="1" applyBorder="1" applyAlignment="1" applyProtection="1">
      <alignment/>
      <protection locked="0"/>
    </xf>
    <xf numFmtId="168" fontId="8" fillId="0" borderId="0" xfId="0" applyNumberFormat="1" applyFont="1" applyFill="1" applyBorder="1" applyAlignment="1" applyProtection="1">
      <alignment horizontal="centerContinuous"/>
      <protection locked="0"/>
    </xf>
    <xf numFmtId="4" fontId="8" fillId="0" borderId="0" xfId="0" applyNumberFormat="1" applyFont="1" applyFill="1" applyBorder="1" applyAlignment="1" applyProtection="1">
      <alignment horizontal="centerContinuous"/>
      <protection locked="0"/>
    </xf>
    <xf numFmtId="168" fontId="4" fillId="0" borderId="0" xfId="0" applyNumberFormat="1" applyFont="1" applyFill="1" applyBorder="1" applyAlignment="1" applyProtection="1">
      <alignment horizontal="center"/>
      <protection locked="0"/>
    </xf>
    <xf numFmtId="4" fontId="4" fillId="0" borderId="0" xfId="0" applyNumberFormat="1" applyFont="1" applyFill="1" applyBorder="1" applyAlignment="1" applyProtection="1">
      <alignment horizontal="center"/>
      <protection locked="0"/>
    </xf>
    <xf numFmtId="4" fontId="8" fillId="0" borderId="12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 horizontal="centerContinuous"/>
      <protection locked="0"/>
    </xf>
    <xf numFmtId="0" fontId="10" fillId="0" borderId="0" xfId="0" applyNumberFormat="1" applyFont="1" applyFill="1" applyBorder="1" applyAlignment="1" applyProtection="1">
      <alignment horizontal="centerContinuous"/>
      <protection locked="0"/>
    </xf>
    <xf numFmtId="0" fontId="4" fillId="0" borderId="0" xfId="0" applyNumberFormat="1" applyFont="1" applyFill="1" applyBorder="1" applyAlignment="1" applyProtection="1">
      <alignment wrapText="1"/>
      <protection locked="0"/>
    </xf>
    <xf numFmtId="0" fontId="4" fillId="0" borderId="17" xfId="0" applyNumberFormat="1" applyFont="1" applyFill="1" applyBorder="1" applyAlignment="1" applyProtection="1">
      <alignment horizontal="center"/>
      <protection locked="0"/>
    </xf>
    <xf numFmtId="0" fontId="8" fillId="0" borderId="10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/>
      <protection locked="0"/>
    </xf>
    <xf numFmtId="0" fontId="4" fillId="0" borderId="18" xfId="0" applyNumberFormat="1" applyFont="1" applyFill="1" applyBorder="1" applyAlignment="1" applyProtection="1">
      <alignment/>
      <protection locked="0"/>
    </xf>
    <xf numFmtId="4" fontId="4" fillId="0" borderId="18" xfId="0" applyNumberFormat="1" applyFont="1" applyFill="1" applyBorder="1" applyAlignment="1" applyProtection="1">
      <alignment/>
      <protection locked="0"/>
    </xf>
    <xf numFmtId="168" fontId="8" fillId="0" borderId="19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 wrapText="1"/>
      <protection locked="0"/>
    </xf>
    <xf numFmtId="4" fontId="8" fillId="0" borderId="0" xfId="0" applyNumberFormat="1" applyFont="1" applyFill="1" applyBorder="1" applyAlignment="1" applyProtection="1">
      <alignment/>
      <protection locked="0"/>
    </xf>
    <xf numFmtId="168" fontId="8" fillId="0" borderId="0" xfId="0" applyNumberFormat="1" applyFont="1" applyFill="1" applyBorder="1" applyAlignment="1" applyProtection="1">
      <alignment/>
      <protection locked="0"/>
    </xf>
    <xf numFmtId="168" fontId="4" fillId="33" borderId="17" xfId="0" applyNumberFormat="1" applyFont="1" applyFill="1" applyBorder="1" applyAlignment="1" applyProtection="1">
      <alignment horizontal="center"/>
      <protection locked="0"/>
    </xf>
    <xf numFmtId="4" fontId="8" fillId="33" borderId="20" xfId="0" applyNumberFormat="1" applyFont="1" applyFill="1" applyBorder="1" applyAlignment="1" applyProtection="1">
      <alignment horizontal="center"/>
      <protection locked="0"/>
    </xf>
    <xf numFmtId="168" fontId="4" fillId="33" borderId="21" xfId="0" applyNumberFormat="1" applyFont="1" applyFill="1" applyBorder="1" applyAlignment="1" applyProtection="1">
      <alignment horizontal="center"/>
      <protection locked="0"/>
    </xf>
    <xf numFmtId="4" fontId="8" fillId="33" borderId="22" xfId="0" applyNumberFormat="1" applyFont="1" applyFill="1" applyBorder="1" applyAlignment="1" applyProtection="1">
      <alignment horizontal="center"/>
      <protection locked="0"/>
    </xf>
    <xf numFmtId="0" fontId="10" fillId="33" borderId="12" xfId="0" applyNumberFormat="1" applyFont="1" applyFill="1" applyBorder="1" applyAlignment="1" applyProtection="1">
      <alignment horizontal="center"/>
      <protection locked="0"/>
    </xf>
    <xf numFmtId="168" fontId="10" fillId="33" borderId="23" xfId="0" applyNumberFormat="1" applyFont="1" applyFill="1" applyBorder="1" applyAlignment="1" applyProtection="1">
      <alignment/>
      <protection locked="0"/>
    </xf>
    <xf numFmtId="4" fontId="10" fillId="33" borderId="24" xfId="0" applyNumberFormat="1" applyFont="1" applyFill="1" applyBorder="1" applyAlignment="1" applyProtection="1">
      <alignment/>
      <protection locked="0"/>
    </xf>
    <xf numFmtId="168" fontId="8" fillId="33" borderId="17" xfId="0" applyNumberFormat="1" applyFont="1" applyFill="1" applyBorder="1" applyAlignment="1" applyProtection="1">
      <alignment horizontal="center"/>
      <protection locked="0"/>
    </xf>
    <xf numFmtId="168" fontId="8" fillId="33" borderId="21" xfId="0" applyNumberFormat="1" applyFont="1" applyFill="1" applyBorder="1" applyAlignment="1" applyProtection="1">
      <alignment horizontal="center"/>
      <protection locked="0"/>
    </xf>
    <xf numFmtId="4" fontId="10" fillId="33" borderId="25" xfId="0" applyNumberFormat="1" applyFont="1" applyFill="1" applyBorder="1" applyAlignment="1" applyProtection="1">
      <alignment/>
      <protection locked="0"/>
    </xf>
    <xf numFmtId="0" fontId="10" fillId="33" borderId="26" xfId="0" applyNumberFormat="1" applyFont="1" applyFill="1" applyBorder="1" applyAlignment="1" applyProtection="1">
      <alignment/>
      <protection locked="0"/>
    </xf>
    <xf numFmtId="4" fontId="10" fillId="33" borderId="27" xfId="0" applyNumberFormat="1" applyFont="1" applyFill="1" applyBorder="1" applyAlignment="1" applyProtection="1">
      <alignment/>
      <protection locked="0"/>
    </xf>
    <xf numFmtId="168" fontId="8" fillId="33" borderId="12" xfId="0" applyNumberFormat="1" applyFont="1" applyFill="1" applyBorder="1" applyAlignment="1" applyProtection="1">
      <alignment/>
      <protection locked="0"/>
    </xf>
    <xf numFmtId="0" fontId="8" fillId="33" borderId="22" xfId="0" applyNumberFormat="1" applyFont="1" applyFill="1" applyBorder="1" applyAlignment="1" applyProtection="1">
      <alignment horizontal="center"/>
      <protection locked="0"/>
    </xf>
    <xf numFmtId="0" fontId="8" fillId="0" borderId="10" xfId="0" applyNumberFormat="1" applyFont="1" applyFill="1" applyBorder="1" applyAlignment="1" applyProtection="1">
      <alignment wrapText="1"/>
      <protection locked="0"/>
    </xf>
    <xf numFmtId="4" fontId="8" fillId="0" borderId="12" xfId="0" applyNumberFormat="1" applyFont="1" applyFill="1" applyBorder="1" applyAlignment="1" applyProtection="1">
      <alignment wrapText="1"/>
      <protection locked="0"/>
    </xf>
    <xf numFmtId="4" fontId="4" fillId="0" borderId="12" xfId="0" applyNumberFormat="1" applyFont="1" applyFill="1" applyBorder="1" applyAlignment="1" applyProtection="1">
      <alignment/>
      <protection locked="0"/>
    </xf>
    <xf numFmtId="4" fontId="8" fillId="0" borderId="12" xfId="0" applyNumberFormat="1" applyFont="1" applyFill="1" applyBorder="1" applyAlignment="1" applyProtection="1">
      <alignment horizontal="right"/>
      <protection locked="0"/>
    </xf>
    <xf numFmtId="4" fontId="4" fillId="0" borderId="12" xfId="0" applyNumberFormat="1" applyFont="1" applyFill="1" applyBorder="1" applyAlignment="1" applyProtection="1">
      <alignment wrapText="1"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4" fontId="11" fillId="0" borderId="0" xfId="0" applyNumberFormat="1" applyFont="1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8" fillId="33" borderId="26" xfId="0" applyNumberFormat="1" applyFont="1" applyFill="1" applyBorder="1" applyAlignment="1" applyProtection="1">
      <alignment horizontal="center"/>
      <protection locked="0"/>
    </xf>
    <xf numFmtId="0" fontId="0" fillId="0" borderId="28" xfId="0" applyBorder="1" applyAlignment="1">
      <alignment horizontal="center"/>
    </xf>
    <xf numFmtId="0" fontId="8" fillId="0" borderId="10" xfId="0" applyNumberFormat="1" applyFont="1" applyFill="1" applyBorder="1" applyAlignment="1" applyProtection="1">
      <alignment wrapText="1"/>
      <protection locked="0"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29" xfId="0" applyBorder="1" applyAlignment="1">
      <alignment wrapText="1"/>
    </xf>
    <xf numFmtId="0" fontId="0" fillId="0" borderId="11" xfId="0" applyBorder="1" applyAlignment="1">
      <alignment wrapText="1"/>
    </xf>
    <xf numFmtId="0" fontId="8" fillId="0" borderId="11" xfId="0" applyNumberFormat="1" applyFont="1" applyFill="1" applyBorder="1" applyAlignment="1" applyProtection="1">
      <alignment wrapText="1"/>
      <protection locked="0"/>
    </xf>
    <xf numFmtId="0" fontId="4" fillId="0" borderId="10" xfId="0" applyNumberFormat="1" applyFont="1" applyFill="1" applyBorder="1" applyAlignment="1" applyProtection="1">
      <alignment wrapText="1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tabSelected="1" zoomScale="85" zoomScaleNormal="85" zoomScalePageLayoutView="0" workbookViewId="0" topLeftCell="A1">
      <selection activeCell="A110" sqref="A110"/>
    </sheetView>
  </sheetViews>
  <sheetFormatPr defaultColWidth="10.00390625" defaultRowHeight="12.75"/>
  <cols>
    <col min="1" max="1" width="52.140625" style="2" customWidth="1"/>
    <col min="2" max="2" width="3.140625" style="3" customWidth="1"/>
    <col min="3" max="3" width="21.140625" style="4" customWidth="1"/>
    <col min="4" max="4" width="19.421875" style="4" customWidth="1"/>
    <col min="5" max="5" width="19.421875" style="2" customWidth="1"/>
    <col min="6" max="6" width="14.28125" style="2" customWidth="1"/>
    <col min="7" max="7" width="14.8515625" style="2" customWidth="1"/>
    <col min="8" max="16384" width="10.00390625" style="2" customWidth="1"/>
  </cols>
  <sheetData>
    <row r="1" ht="6.75" customHeight="1">
      <c r="A1" s="5"/>
    </row>
    <row r="2" ht="22.5" customHeight="1">
      <c r="A2" s="6" t="s">
        <v>67</v>
      </c>
    </row>
    <row r="3" ht="14.25">
      <c r="A3" s="5" t="s">
        <v>69</v>
      </c>
    </row>
    <row r="4" ht="17.25" customHeight="1">
      <c r="A4" s="2" t="s">
        <v>68</v>
      </c>
    </row>
    <row r="5" spans="1:4" ht="19.5" customHeight="1">
      <c r="A5" s="30" t="s">
        <v>0</v>
      </c>
      <c r="B5" s="8"/>
      <c r="C5" s="9"/>
      <c r="D5" s="9"/>
    </row>
    <row r="6" spans="1:4" ht="22.5" customHeight="1">
      <c r="A6" s="1" t="s">
        <v>76</v>
      </c>
      <c r="B6" s="8"/>
      <c r="C6" s="9"/>
      <c r="D6" s="9"/>
    </row>
    <row r="7" ht="12.75" customHeight="1"/>
    <row r="8" spans="1:4" s="10" customFormat="1" ht="16.5" customHeight="1">
      <c r="A8" s="65" t="s">
        <v>1</v>
      </c>
      <c r="B8" s="41"/>
      <c r="C8" s="42" t="s">
        <v>2</v>
      </c>
      <c r="D8" s="42" t="s">
        <v>2</v>
      </c>
    </row>
    <row r="9" spans="1:4" s="10" customFormat="1" ht="15">
      <c r="A9" s="66"/>
      <c r="B9" s="43"/>
      <c r="C9" s="44" t="s">
        <v>77</v>
      </c>
      <c r="D9" s="44" t="s">
        <v>78</v>
      </c>
    </row>
    <row r="10" spans="1:4" s="10" customFormat="1" ht="15" thickBot="1">
      <c r="A10" s="11">
        <v>0</v>
      </c>
      <c r="B10" s="12"/>
      <c r="C10" s="13">
        <v>1</v>
      </c>
      <c r="D10" s="13">
        <v>2</v>
      </c>
    </row>
    <row r="11" spans="1:4" s="14" customFormat="1" ht="24" customHeight="1">
      <c r="A11" s="15" t="s">
        <v>3</v>
      </c>
      <c r="B11" s="16">
        <v>1</v>
      </c>
      <c r="C11" s="17">
        <f>SUM(C12:C16)</f>
        <v>0</v>
      </c>
      <c r="D11" s="17">
        <f>SUM(D12:D16)</f>
        <v>0</v>
      </c>
    </row>
    <row r="12" spans="1:4" ht="15" customHeight="1">
      <c r="A12" s="18" t="s">
        <v>4</v>
      </c>
      <c r="B12" s="19">
        <v>2</v>
      </c>
      <c r="C12" s="20">
        <v>0</v>
      </c>
      <c r="D12" s="20">
        <v>0</v>
      </c>
    </row>
    <row r="13" spans="1:4" ht="15" customHeight="1">
      <c r="A13" s="18" t="s">
        <v>5</v>
      </c>
      <c r="B13" s="19">
        <v>3</v>
      </c>
      <c r="C13" s="20">
        <v>0</v>
      </c>
      <c r="D13" s="20">
        <v>0</v>
      </c>
    </row>
    <row r="14" spans="1:4" ht="15">
      <c r="A14" s="18" t="s">
        <v>6</v>
      </c>
      <c r="B14" s="19">
        <v>4</v>
      </c>
      <c r="C14" s="20">
        <v>0</v>
      </c>
      <c r="D14" s="20">
        <v>0</v>
      </c>
    </row>
    <row r="15" spans="1:4" ht="15">
      <c r="A15" s="18" t="s">
        <v>7</v>
      </c>
      <c r="B15" s="19">
        <v>5</v>
      </c>
      <c r="C15" s="20">
        <v>0</v>
      </c>
      <c r="D15" s="20">
        <v>0</v>
      </c>
    </row>
    <row r="16" spans="1:4" ht="15" customHeight="1">
      <c r="A16" s="18" t="s">
        <v>8</v>
      </c>
      <c r="B16" s="19">
        <v>6</v>
      </c>
      <c r="C16" s="20">
        <v>0</v>
      </c>
      <c r="D16" s="20">
        <v>0</v>
      </c>
    </row>
    <row r="17" spans="1:4" s="14" customFormat="1" ht="22.5" customHeight="1">
      <c r="A17" s="15" t="s">
        <v>9</v>
      </c>
      <c r="B17" s="19">
        <v>7</v>
      </c>
      <c r="C17" s="21">
        <f>SUM(C18:C20)</f>
        <v>7657.099999999999</v>
      </c>
      <c r="D17" s="21">
        <f>SUM(D18:D20)</f>
        <v>9245.52</v>
      </c>
    </row>
    <row r="18" spans="1:4" ht="15" customHeight="1">
      <c r="A18" s="18" t="s">
        <v>10</v>
      </c>
      <c r="B18" s="19">
        <v>8</v>
      </c>
      <c r="C18" s="20">
        <v>0</v>
      </c>
      <c r="D18" s="20">
        <v>0</v>
      </c>
    </row>
    <row r="19" spans="1:4" ht="15" customHeight="1">
      <c r="A19" s="18" t="s">
        <v>11</v>
      </c>
      <c r="B19" s="19">
        <v>9</v>
      </c>
      <c r="C19" s="20">
        <v>163.95</v>
      </c>
      <c r="D19" s="20">
        <v>123</v>
      </c>
    </row>
    <row r="20" spans="1:4" ht="15" customHeight="1">
      <c r="A20" s="18" t="s">
        <v>12</v>
      </c>
      <c r="B20" s="19">
        <v>10</v>
      </c>
      <c r="C20" s="20">
        <f>SUM(C21:C22)</f>
        <v>7493.15</v>
      </c>
      <c r="D20" s="20">
        <f>SUM(D21:D22)</f>
        <v>9122.52</v>
      </c>
    </row>
    <row r="21" spans="1:4" ht="15" customHeight="1">
      <c r="A21" s="18" t="s">
        <v>13</v>
      </c>
      <c r="B21" s="19">
        <v>11</v>
      </c>
      <c r="C21" s="20">
        <v>7493.15</v>
      </c>
      <c r="D21" s="20">
        <f>9113.59+8.93</f>
        <v>9122.52</v>
      </c>
    </row>
    <row r="22" spans="1:4" ht="13.5" customHeight="1">
      <c r="A22" s="18" t="s">
        <v>14</v>
      </c>
      <c r="B22" s="19">
        <v>12</v>
      </c>
      <c r="C22" s="20">
        <v>0</v>
      </c>
      <c r="D22" s="20">
        <v>0</v>
      </c>
    </row>
    <row r="23" spans="1:4" s="14" customFormat="1" ht="23.25" customHeight="1">
      <c r="A23" s="15" t="s">
        <v>15</v>
      </c>
      <c r="B23" s="19">
        <v>13</v>
      </c>
      <c r="C23" s="21">
        <v>0</v>
      </c>
      <c r="D23" s="21">
        <v>0</v>
      </c>
    </row>
    <row r="24" spans="1:4" s="14" customFormat="1" ht="21.75" customHeight="1" thickBot="1">
      <c r="A24" s="45" t="s">
        <v>16</v>
      </c>
      <c r="B24" s="46">
        <v>14</v>
      </c>
      <c r="C24" s="47">
        <f>C11+C17+C23</f>
        <v>7657.099999999999</v>
      </c>
      <c r="D24" s="47">
        <f>D11+D17+D23</f>
        <v>9245.52</v>
      </c>
    </row>
    <row r="25" ht="13.5" customHeight="1"/>
    <row r="26" spans="1:4" s="22" customFormat="1" ht="15">
      <c r="A26" s="65" t="s">
        <v>17</v>
      </c>
      <c r="B26" s="48"/>
      <c r="C26" s="42" t="s">
        <v>2</v>
      </c>
      <c r="D26" s="42" t="s">
        <v>2</v>
      </c>
    </row>
    <row r="27" spans="1:4" s="22" customFormat="1" ht="14.25" customHeight="1">
      <c r="A27" s="66"/>
      <c r="B27" s="49"/>
      <c r="C27" s="44" t="str">
        <f>C9</f>
        <v>01.01.2014</v>
      </c>
      <c r="D27" s="44" t="str">
        <f>D9</f>
        <v>31.12.2014</v>
      </c>
    </row>
    <row r="28" spans="1:4" s="10" customFormat="1" ht="11.25" customHeight="1" thickBot="1">
      <c r="A28" s="11">
        <v>0</v>
      </c>
      <c r="B28" s="12"/>
      <c r="C28" s="13">
        <v>1</v>
      </c>
      <c r="D28" s="13">
        <v>2</v>
      </c>
    </row>
    <row r="29" spans="1:4" s="14" customFormat="1" ht="22.5" customHeight="1">
      <c r="A29" s="15" t="s">
        <v>18</v>
      </c>
      <c r="B29" s="16">
        <v>12</v>
      </c>
      <c r="C29" s="17">
        <f>SUM(C30:C32)</f>
        <v>7369.58</v>
      </c>
      <c r="D29" s="17">
        <f>SUM(D30:D32)</f>
        <v>9032.98</v>
      </c>
    </row>
    <row r="30" spans="1:4" ht="15" customHeight="1">
      <c r="A30" s="18" t="s">
        <v>19</v>
      </c>
      <c r="B30" s="23">
        <v>13</v>
      </c>
      <c r="C30" s="20">
        <f>9773.62-312.36</f>
        <v>9461.26</v>
      </c>
      <c r="D30" s="20">
        <f>9461.26-2091.68</f>
        <v>7369.58</v>
      </c>
    </row>
    <row r="31" spans="1:5" ht="15">
      <c r="A31" s="18" t="s">
        <v>20</v>
      </c>
      <c r="B31" s="19">
        <v>14</v>
      </c>
      <c r="C31" s="20">
        <v>0</v>
      </c>
      <c r="D31" s="20">
        <v>0</v>
      </c>
      <c r="E31" s="4"/>
    </row>
    <row r="32" spans="1:4" ht="15" customHeight="1">
      <c r="A32" s="18" t="s">
        <v>21</v>
      </c>
      <c r="B32" s="23">
        <v>15</v>
      </c>
      <c r="C32" s="20">
        <f>SUM(C33:C34)</f>
        <v>-2091.68</v>
      </c>
      <c r="D32" s="20">
        <f>SUM(D33:D34)</f>
        <v>1663.3999999999999</v>
      </c>
    </row>
    <row r="33" spans="1:4" ht="15" customHeight="1">
      <c r="A33" s="18" t="s">
        <v>22</v>
      </c>
      <c r="B33" s="19">
        <v>16</v>
      </c>
      <c r="C33" s="20">
        <f>MAX(0,C80)</f>
        <v>0</v>
      </c>
      <c r="D33" s="20">
        <f>MAX(0,D80)</f>
        <v>1663.3999999999999</v>
      </c>
    </row>
    <row r="34" spans="1:4" ht="15" customHeight="1">
      <c r="A34" s="18" t="s">
        <v>23</v>
      </c>
      <c r="B34" s="23">
        <v>17</v>
      </c>
      <c r="C34" s="20">
        <f>-MAX(0,-C80)</f>
        <v>-2091.68</v>
      </c>
      <c r="D34" s="20">
        <f>-MAX(0,-D80)</f>
        <v>0</v>
      </c>
    </row>
    <row r="35" spans="1:8" s="14" customFormat="1" ht="22.5" customHeight="1">
      <c r="A35" s="15" t="s">
        <v>24</v>
      </c>
      <c r="B35" s="19">
        <v>18</v>
      </c>
      <c r="C35" s="21">
        <f>SUM(C36:C37)+C42</f>
        <v>287.52</v>
      </c>
      <c r="D35" s="21">
        <f>SUM(D36:D37)+D42</f>
        <v>212.54</v>
      </c>
      <c r="F35"/>
      <c r="G35"/>
      <c r="H35"/>
    </row>
    <row r="36" spans="1:8" ht="22.5" customHeight="1">
      <c r="A36" s="18" t="s">
        <v>25</v>
      </c>
      <c r="B36" s="23">
        <v>19</v>
      </c>
      <c r="C36" s="20">
        <v>0</v>
      </c>
      <c r="D36" s="20">
        <v>0</v>
      </c>
      <c r="F36"/>
      <c r="G36"/>
      <c r="H36"/>
    </row>
    <row r="37" spans="1:8" ht="22.5" customHeight="1">
      <c r="A37" s="18" t="s">
        <v>26</v>
      </c>
      <c r="B37" s="19">
        <v>20</v>
      </c>
      <c r="C37" s="20">
        <f>SUM(C38:C40)</f>
        <v>287.52</v>
      </c>
      <c r="D37" s="20">
        <f>SUM(D38:D40)</f>
        <v>212.54</v>
      </c>
      <c r="F37"/>
      <c r="G37"/>
      <c r="H37"/>
    </row>
    <row r="38" spans="1:8" ht="15" customHeight="1">
      <c r="A38" s="18" t="s">
        <v>27</v>
      </c>
      <c r="B38" s="23">
        <v>21</v>
      </c>
      <c r="C38" s="20">
        <v>0</v>
      </c>
      <c r="D38" s="20">
        <v>0</v>
      </c>
      <c r="F38"/>
      <c r="G38"/>
      <c r="H38"/>
    </row>
    <row r="39" spans="1:4" ht="15">
      <c r="A39" s="18" t="s">
        <v>28</v>
      </c>
      <c r="B39" s="19">
        <v>22</v>
      </c>
      <c r="C39" s="20">
        <v>287.52</v>
      </c>
      <c r="D39" s="20">
        <v>212.54</v>
      </c>
    </row>
    <row r="40" spans="1:4" ht="15" customHeight="1">
      <c r="A40" s="18" t="s">
        <v>29</v>
      </c>
      <c r="B40" s="23">
        <v>23</v>
      </c>
      <c r="C40" s="20">
        <v>0</v>
      </c>
      <c r="D40" s="20">
        <v>0</v>
      </c>
    </row>
    <row r="41" spans="1:4" ht="19.5" customHeight="1">
      <c r="A41" s="18" t="s">
        <v>30</v>
      </c>
      <c r="B41" s="19">
        <v>24</v>
      </c>
      <c r="C41" s="20">
        <v>0</v>
      </c>
      <c r="D41" s="20">
        <v>0</v>
      </c>
    </row>
    <row r="42" spans="1:4" ht="22.5" customHeight="1">
      <c r="A42" s="18" t="s">
        <v>31</v>
      </c>
      <c r="B42" s="23">
        <v>25</v>
      </c>
      <c r="C42" s="20">
        <v>0</v>
      </c>
      <c r="D42" s="20">
        <v>0</v>
      </c>
    </row>
    <row r="43" spans="1:4" ht="15">
      <c r="A43" s="18" t="s">
        <v>32</v>
      </c>
      <c r="B43" s="19">
        <v>26</v>
      </c>
      <c r="C43" s="20">
        <v>0</v>
      </c>
      <c r="D43" s="20">
        <v>0</v>
      </c>
    </row>
    <row r="44" spans="1:4" ht="14.25">
      <c r="A44" s="18" t="s">
        <v>33</v>
      </c>
      <c r="B44" s="23">
        <v>27</v>
      </c>
      <c r="C44" s="20">
        <v>0</v>
      </c>
      <c r="D44" s="20">
        <v>0</v>
      </c>
    </row>
    <row r="45" spans="1:4" s="14" customFormat="1" ht="27" customHeight="1" thickBot="1">
      <c r="A45" s="45" t="s">
        <v>34</v>
      </c>
      <c r="B45" s="46">
        <v>28</v>
      </c>
      <c r="C45" s="50">
        <f>C29+C35</f>
        <v>7657.1</v>
      </c>
      <c r="D45" s="50">
        <f>D29+D35</f>
        <v>9245.52</v>
      </c>
    </row>
    <row r="46" ht="16.5" customHeight="1"/>
    <row r="47" spans="1:4" ht="10.5" customHeight="1">
      <c r="A47" s="60" t="s">
        <v>84</v>
      </c>
      <c r="D47" s="61" t="s">
        <v>59</v>
      </c>
    </row>
    <row r="48" ht="18.75" customHeight="1">
      <c r="A48" s="5"/>
    </row>
    <row r="49" ht="18" customHeight="1">
      <c r="A49" s="6" t="str">
        <f>A2</f>
        <v>STOWARZYSZENIE RODU KRYGOWSKICH</v>
      </c>
    </row>
    <row r="50" ht="18" customHeight="1">
      <c r="A50" s="5" t="str">
        <f>A3</f>
        <v>Osiedle Piastów  35/29 </v>
      </c>
    </row>
    <row r="51" ht="15" customHeight="1">
      <c r="A51" s="5" t="str">
        <f>A4</f>
        <v>31-624 KRAKÓW</v>
      </c>
    </row>
    <row r="52" spans="1:4" ht="27" customHeight="1">
      <c r="A52" s="7" t="s">
        <v>57</v>
      </c>
      <c r="B52" s="24"/>
      <c r="C52" s="25"/>
      <c r="D52" s="25"/>
    </row>
    <row r="53" spans="2:4" s="10" customFormat="1" ht="25.5" customHeight="1">
      <c r="B53" s="26"/>
      <c r="C53" s="27"/>
      <c r="D53" s="27"/>
    </row>
    <row r="54" spans="1:4" s="22" customFormat="1" ht="15" customHeight="1">
      <c r="A54" s="65" t="s">
        <v>35</v>
      </c>
      <c r="B54" s="48"/>
      <c r="C54" s="42" t="s">
        <v>56</v>
      </c>
      <c r="D54" s="42" t="s">
        <v>56</v>
      </c>
    </row>
    <row r="55" spans="1:4" s="22" customFormat="1" ht="15.75" customHeight="1">
      <c r="A55" s="66"/>
      <c r="B55" s="49"/>
      <c r="C55" s="54">
        <v>2013</v>
      </c>
      <c r="D55" s="54">
        <v>2014</v>
      </c>
    </row>
    <row r="56" spans="1:4" s="10" customFormat="1" ht="14.25">
      <c r="A56" s="11">
        <v>0</v>
      </c>
      <c r="B56" s="32"/>
      <c r="C56" s="13">
        <v>2</v>
      </c>
      <c r="D56" s="13">
        <v>2</v>
      </c>
    </row>
    <row r="57" spans="1:4" s="14" customFormat="1" ht="22.5" customHeight="1">
      <c r="A57" s="33" t="s">
        <v>36</v>
      </c>
      <c r="B57" s="16">
        <v>1</v>
      </c>
      <c r="C57" s="17">
        <f>SUM(C58:C59)</f>
        <v>41850</v>
      </c>
      <c r="D57" s="17">
        <f>SUM(D58:D59)</f>
        <v>7817.84</v>
      </c>
    </row>
    <row r="58" spans="1:4" ht="15.75" customHeight="1">
      <c r="A58" s="34" t="s">
        <v>66</v>
      </c>
      <c r="B58" s="23">
        <v>2</v>
      </c>
      <c r="C58" s="20">
        <v>5430.67</v>
      </c>
      <c r="D58" s="20">
        <v>4096.64</v>
      </c>
    </row>
    <row r="59" spans="1:4" ht="32.25" customHeight="1">
      <c r="A59" s="38" t="s">
        <v>62</v>
      </c>
      <c r="B59" s="19">
        <v>3</v>
      </c>
      <c r="C59" s="20">
        <f>32128.42+4290.91</f>
        <v>36419.33</v>
      </c>
      <c r="D59" s="20">
        <v>3721.2</v>
      </c>
    </row>
    <row r="60" spans="1:4" s="14" customFormat="1" ht="20.25" customHeight="1">
      <c r="A60" s="33" t="s">
        <v>37</v>
      </c>
      <c r="B60" s="23">
        <v>4</v>
      </c>
      <c r="C60" s="21">
        <v>39236.07</v>
      </c>
      <c r="D60" s="21">
        <v>4481.22</v>
      </c>
    </row>
    <row r="61" spans="1:4" s="14" customFormat="1" ht="23.25" customHeight="1">
      <c r="A61" s="33" t="s">
        <v>38</v>
      </c>
      <c r="B61" s="19">
        <v>5</v>
      </c>
      <c r="C61" s="21">
        <f>C57-C60</f>
        <v>2613.9300000000003</v>
      </c>
      <c r="D61" s="21">
        <f>D57-D60</f>
        <v>3336.62</v>
      </c>
    </row>
    <row r="62" spans="1:4" s="14" customFormat="1" ht="21" customHeight="1">
      <c r="A62" s="33" t="s">
        <v>63</v>
      </c>
      <c r="B62" s="23">
        <v>6</v>
      </c>
      <c r="C62" s="21">
        <f>SUM(C63:C68)</f>
        <v>3952.66</v>
      </c>
      <c r="D62" s="21">
        <f>SUM(D63:D68)</f>
        <v>1673.22</v>
      </c>
    </row>
    <row r="63" spans="1:4" ht="15.75" customHeight="1">
      <c r="A63" s="34" t="s">
        <v>72</v>
      </c>
      <c r="B63" s="19">
        <v>7</v>
      </c>
      <c r="C63" s="20">
        <v>1416.57</v>
      </c>
      <c r="D63" s="20">
        <v>163.95</v>
      </c>
    </row>
    <row r="64" spans="1:4" ht="15.75" customHeight="1">
      <c r="A64" s="34" t="s">
        <v>39</v>
      </c>
      <c r="B64" s="23">
        <v>8</v>
      </c>
      <c r="C64" s="20">
        <v>2536.09</v>
      </c>
      <c r="D64" s="20">
        <v>1344.27</v>
      </c>
    </row>
    <row r="65" spans="1:4" ht="15.75" customHeight="1">
      <c r="A65" s="34" t="s">
        <v>40</v>
      </c>
      <c r="B65" s="19">
        <v>9</v>
      </c>
      <c r="C65" s="20">
        <v>0</v>
      </c>
      <c r="D65" s="20">
        <v>0</v>
      </c>
    </row>
    <row r="66" spans="1:4" ht="27.75" customHeight="1">
      <c r="A66" s="38" t="s">
        <v>41</v>
      </c>
      <c r="B66" s="23">
        <v>10</v>
      </c>
      <c r="C66" s="20">
        <v>0</v>
      </c>
      <c r="D66" s="20">
        <v>0</v>
      </c>
    </row>
    <row r="67" spans="1:4" ht="15.75" customHeight="1">
      <c r="A67" s="34" t="s">
        <v>42</v>
      </c>
      <c r="B67" s="19">
        <v>11</v>
      </c>
      <c r="C67" s="20">
        <v>0</v>
      </c>
      <c r="D67" s="20">
        <v>0</v>
      </c>
    </row>
    <row r="68" spans="1:4" ht="15.75" customHeight="1">
      <c r="A68" s="34" t="s">
        <v>64</v>
      </c>
      <c r="B68" s="23">
        <v>12</v>
      </c>
      <c r="C68" s="20">
        <v>0</v>
      </c>
      <c r="D68" s="20">
        <v>165</v>
      </c>
    </row>
    <row r="69" spans="1:4" s="14" customFormat="1" ht="31.5" customHeight="1">
      <c r="A69" s="55" t="s">
        <v>43</v>
      </c>
      <c r="B69" s="19">
        <v>13</v>
      </c>
      <c r="C69" s="21">
        <v>245.33</v>
      </c>
      <c r="D69" s="21">
        <v>0</v>
      </c>
    </row>
    <row r="70" spans="1:4" s="14" customFormat="1" ht="28.5" customHeight="1">
      <c r="A70" s="55" t="s">
        <v>44</v>
      </c>
      <c r="B70" s="23">
        <v>14</v>
      </c>
      <c r="C70" s="21">
        <v>1000</v>
      </c>
      <c r="D70" s="21">
        <v>0</v>
      </c>
    </row>
    <row r="71" spans="1:4" s="14" customFormat="1" ht="19.5" customHeight="1">
      <c r="A71" s="33" t="s">
        <v>45</v>
      </c>
      <c r="B71" s="19">
        <v>15</v>
      </c>
      <c r="C71" s="21">
        <v>1.72</v>
      </c>
      <c r="D71" s="21">
        <v>0</v>
      </c>
    </row>
    <row r="72" spans="1:4" s="14" customFormat="1" ht="17.25" customHeight="1">
      <c r="A72" s="33" t="s">
        <v>46</v>
      </c>
      <c r="B72" s="23">
        <v>16</v>
      </c>
      <c r="C72" s="21">
        <v>0</v>
      </c>
      <c r="D72" s="21">
        <v>0</v>
      </c>
    </row>
    <row r="73" spans="1:4" s="14" customFormat="1" ht="31.5" customHeight="1">
      <c r="A73" s="55" t="s">
        <v>47</v>
      </c>
      <c r="B73" s="19">
        <v>17</v>
      </c>
      <c r="C73" s="21">
        <f>C61-C62+C69-C70+C71-C72</f>
        <v>-2091.68</v>
      </c>
      <c r="D73" s="21">
        <f>D61-D62+D69-D70+D71-D72</f>
        <v>1663.3999999999999</v>
      </c>
    </row>
    <row r="74" spans="1:4" s="14" customFormat="1" ht="19.5" customHeight="1">
      <c r="A74" s="33" t="s">
        <v>48</v>
      </c>
      <c r="B74" s="23">
        <v>18</v>
      </c>
      <c r="C74" s="28">
        <f>C75-C76</f>
        <v>0</v>
      </c>
      <c r="D74" s="28">
        <f>D75-D76</f>
        <v>0</v>
      </c>
    </row>
    <row r="75" spans="1:4" ht="15.75" customHeight="1">
      <c r="A75" s="34" t="s">
        <v>49</v>
      </c>
      <c r="B75" s="19">
        <v>19</v>
      </c>
      <c r="C75" s="20">
        <v>0</v>
      </c>
      <c r="D75" s="20">
        <v>0</v>
      </c>
    </row>
    <row r="76" spans="1:4" ht="15.75" customHeight="1">
      <c r="A76" s="34" t="s">
        <v>50</v>
      </c>
      <c r="B76" s="23">
        <v>20</v>
      </c>
      <c r="C76" s="20">
        <v>0</v>
      </c>
      <c r="D76" s="20">
        <v>0</v>
      </c>
    </row>
    <row r="77" spans="1:4" ht="18.75" customHeight="1">
      <c r="A77" s="34" t="s">
        <v>51</v>
      </c>
      <c r="B77" s="19">
        <v>21</v>
      </c>
      <c r="C77" s="20">
        <f>C73-C74</f>
        <v>-2091.68</v>
      </c>
      <c r="D77" s="20">
        <f>D73-D74</f>
        <v>1663.3999999999999</v>
      </c>
    </row>
    <row r="78" spans="1:4" ht="22.5" customHeight="1">
      <c r="A78" s="34" t="s">
        <v>52</v>
      </c>
      <c r="B78" s="23">
        <v>22</v>
      </c>
      <c r="C78" s="20">
        <f>MAX(0,-C77)</f>
        <v>2091.68</v>
      </c>
      <c r="D78" s="20">
        <f>MAX(0,-D77)</f>
        <v>0</v>
      </c>
    </row>
    <row r="79" spans="1:4" ht="30" customHeight="1">
      <c r="A79" s="38" t="s">
        <v>53</v>
      </c>
      <c r="B79" s="37">
        <v>23</v>
      </c>
      <c r="C79" s="20">
        <f>MAX(0,C77)</f>
        <v>0</v>
      </c>
      <c r="D79" s="20">
        <f>MAX(0,D77)</f>
        <v>1663.3999999999999</v>
      </c>
    </row>
    <row r="80" spans="1:4" s="14" customFormat="1" ht="29.25" customHeight="1">
      <c r="A80" s="51" t="s">
        <v>54</v>
      </c>
      <c r="B80" s="53">
        <v>24</v>
      </c>
      <c r="C80" s="52">
        <f>C73+C75-C76</f>
        <v>-2091.68</v>
      </c>
      <c r="D80" s="52">
        <f>D73+D75-D76</f>
        <v>1663.3999999999999</v>
      </c>
    </row>
    <row r="81" spans="1:4" ht="16.5" customHeight="1">
      <c r="A81" s="35"/>
      <c r="C81" s="36"/>
      <c r="D81" s="36"/>
    </row>
    <row r="82" spans="1:4" ht="16.5" customHeight="1">
      <c r="A82" s="60" t="s">
        <v>71</v>
      </c>
      <c r="D82" s="61" t="s">
        <v>59</v>
      </c>
    </row>
    <row r="83" ht="21" customHeight="1">
      <c r="A83" s="60" t="s">
        <v>85</v>
      </c>
    </row>
    <row r="84" ht="14.25" customHeight="1">
      <c r="A84" s="5"/>
    </row>
    <row r="85" ht="16.5" customHeight="1">
      <c r="A85" s="6" t="str">
        <f>A2</f>
        <v>STOWARZYSZENIE RODU KRYGOWSKICH</v>
      </c>
    </row>
    <row r="86" ht="19.5" customHeight="1">
      <c r="A86" s="5" t="str">
        <f>A3</f>
        <v>Osiedle Piastów  35/29 </v>
      </c>
    </row>
    <row r="87" ht="19.5" customHeight="1">
      <c r="A87" s="5" t="str">
        <f>A4</f>
        <v>31-624 KRAKÓW</v>
      </c>
    </row>
    <row r="88" spans="1:4" ht="30.75" customHeight="1">
      <c r="A88" s="29" t="s">
        <v>58</v>
      </c>
      <c r="B88" s="8"/>
      <c r="C88" s="9"/>
      <c r="D88" s="9"/>
    </row>
    <row r="89" spans="1:4" ht="15">
      <c r="A89" s="14"/>
      <c r="B89" s="40"/>
      <c r="C89" s="39"/>
      <c r="D89" s="39"/>
    </row>
    <row r="90" spans="1:4" ht="15">
      <c r="A90" s="65" t="s">
        <v>35</v>
      </c>
      <c r="B90" s="48"/>
      <c r="C90" s="42" t="s">
        <v>56</v>
      </c>
      <c r="D90" s="42" t="s">
        <v>56</v>
      </c>
    </row>
    <row r="91" spans="1:4" s="31" customFormat="1" ht="17.25" customHeight="1">
      <c r="A91" s="66"/>
      <c r="B91" s="49"/>
      <c r="C91" s="54">
        <v>2013</v>
      </c>
      <c r="D91" s="54">
        <v>2014</v>
      </c>
    </row>
    <row r="92" spans="1:4" s="31" customFormat="1" ht="36.75" customHeight="1">
      <c r="A92" s="67" t="s">
        <v>65</v>
      </c>
      <c r="B92" s="70"/>
      <c r="C92" s="70"/>
      <c r="D92" s="71"/>
    </row>
    <row r="93" spans="1:4" s="31" customFormat="1" ht="37.5" customHeight="1">
      <c r="A93" s="67" t="s">
        <v>79</v>
      </c>
      <c r="B93" s="69"/>
      <c r="C93" s="56">
        <v>163.95</v>
      </c>
      <c r="D93" s="56">
        <v>123</v>
      </c>
    </row>
    <row r="94" spans="1:4" s="31" customFormat="1" ht="35.25" customHeight="1">
      <c r="A94" s="67" t="s">
        <v>80</v>
      </c>
      <c r="B94" s="69"/>
      <c r="C94" s="56">
        <v>287.52</v>
      </c>
      <c r="D94" s="56">
        <v>212.54</v>
      </c>
    </row>
    <row r="95" spans="1:4" s="31" customFormat="1" ht="29.25" customHeight="1">
      <c r="A95" s="67" t="s">
        <v>61</v>
      </c>
      <c r="B95" s="69"/>
      <c r="C95" s="58">
        <f>SUM(C96,C97,C99)</f>
        <v>37560.81</v>
      </c>
      <c r="D95" s="58">
        <f>SUM(D96,D97,D99)</f>
        <v>7817.84</v>
      </c>
    </row>
    <row r="96" spans="1:4" s="31" customFormat="1" ht="27.75" customHeight="1">
      <c r="A96" s="67" t="s">
        <v>70</v>
      </c>
      <c r="B96" s="68"/>
      <c r="C96" s="59">
        <v>5430.67</v>
      </c>
      <c r="D96" s="59">
        <v>4096.64</v>
      </c>
    </row>
    <row r="97" spans="1:4" s="31" customFormat="1" ht="27.75" customHeight="1">
      <c r="A97" s="55" t="s">
        <v>75</v>
      </c>
      <c r="B97" s="64"/>
      <c r="C97" s="59">
        <v>32128.42</v>
      </c>
      <c r="D97" s="59">
        <f>SUM(D98:D98)</f>
        <v>3721.2</v>
      </c>
    </row>
    <row r="98" spans="1:4" s="31" customFormat="1" ht="27.75" customHeight="1">
      <c r="A98" s="73" t="s">
        <v>81</v>
      </c>
      <c r="B98" s="69"/>
      <c r="C98" s="59"/>
      <c r="D98" s="59">
        <v>3721.2</v>
      </c>
    </row>
    <row r="99" spans="1:4" s="31" customFormat="1" ht="22.5" customHeight="1">
      <c r="A99" s="67" t="s">
        <v>55</v>
      </c>
      <c r="B99" s="72"/>
      <c r="C99" s="57">
        <v>1.72</v>
      </c>
      <c r="D99" s="57">
        <v>0</v>
      </c>
    </row>
    <row r="100" spans="1:4" s="31" customFormat="1" ht="22.5" customHeight="1">
      <c r="A100" s="55" t="s">
        <v>74</v>
      </c>
      <c r="B100" s="64"/>
      <c r="C100" s="57">
        <v>0.33</v>
      </c>
      <c r="D100" s="57">
        <v>0</v>
      </c>
    </row>
    <row r="101" spans="1:4" s="31" customFormat="1" ht="29.25" customHeight="1">
      <c r="A101" s="67" t="s">
        <v>73</v>
      </c>
      <c r="B101" s="72"/>
      <c r="C101" s="28">
        <v>39236.07</v>
      </c>
      <c r="D101" s="28">
        <f>SUM(D102:D103)</f>
        <v>4481.22</v>
      </c>
    </row>
    <row r="102" spans="1:4" s="31" customFormat="1" ht="28.5" customHeight="1">
      <c r="A102" s="38" t="s">
        <v>82</v>
      </c>
      <c r="B102" s="62"/>
      <c r="C102" s="28"/>
      <c r="D102" s="28">
        <v>60.02</v>
      </c>
    </row>
    <row r="103" spans="1:4" ht="47.25" customHeight="1">
      <c r="A103" s="38" t="s">
        <v>83</v>
      </c>
      <c r="B103" s="63"/>
      <c r="C103" s="57"/>
      <c r="D103" s="57">
        <v>4421.2</v>
      </c>
    </row>
    <row r="104" ht="31.5" customHeight="1"/>
    <row r="105" spans="1:4" ht="31.5" customHeight="1">
      <c r="A105" s="60" t="s">
        <v>85</v>
      </c>
      <c r="D105" s="61" t="s">
        <v>59</v>
      </c>
    </row>
    <row r="106" ht="19.5" customHeight="1"/>
    <row r="107" ht="34.5" customHeight="1">
      <c r="A107" s="60" t="s">
        <v>60</v>
      </c>
    </row>
    <row r="108" ht="9.75" customHeight="1"/>
    <row r="109" ht="21" customHeight="1"/>
  </sheetData>
  <sheetProtection/>
  <mergeCells count="12">
    <mergeCell ref="A99:B99"/>
    <mergeCell ref="A101:B101"/>
    <mergeCell ref="A98:B98"/>
    <mergeCell ref="A26:A27"/>
    <mergeCell ref="A8:A9"/>
    <mergeCell ref="A54:A55"/>
    <mergeCell ref="A90:A91"/>
    <mergeCell ref="A96:B96"/>
    <mergeCell ref="A95:B95"/>
    <mergeCell ref="A93:B93"/>
    <mergeCell ref="A94:B94"/>
    <mergeCell ref="A92:D92"/>
  </mergeCells>
  <printOptions/>
  <pageMargins left="0.5905511811023623" right="0.11811023622047245" top="0.3937007874015748" bottom="0.3937007874015748" header="0.3937007874015748" footer="0.5118110236220472"/>
  <pageSetup horizontalDpi="600" verticalDpi="600" orientation="portrait" paperSize="9" r:id="rId1"/>
  <rowBreaks count="2" manualBreakCount="2">
    <brk id="47" max="255" man="1"/>
    <brk id="8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D89" sqref="D89"/>
    </sheetView>
  </sheetViews>
  <sheetFormatPr defaultColWidth="10.00390625" defaultRowHeight="12.75"/>
  <cols>
    <col min="1" max="1" width="44.8515625" style="2" customWidth="1"/>
    <col min="2" max="2" width="4.421875" style="3" customWidth="1"/>
    <col min="3" max="3" width="12.140625" style="4" customWidth="1"/>
    <col min="4" max="4" width="12.00390625" style="4" customWidth="1"/>
    <col min="5" max="16384" width="10.00390625" style="2" customWidth="1"/>
  </cols>
  <sheetData/>
  <sheetProtection/>
  <printOptions/>
  <pageMargins left="0.5902777777777778" right="0.13333333333333333" top="0.39305555555555555" bottom="0.5902777777777778" header="0.39305555555555555" footer="0.5118055555555555"/>
  <pageSetup orientation="portrait" paperSize="9" r:id="rId1"/>
  <rowBreaks count="2" manualBreakCount="2">
    <brk id="48" min="1" max="4" man="1"/>
    <brk id="81" min="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D89" sqref="D89"/>
    </sheetView>
  </sheetViews>
  <sheetFormatPr defaultColWidth="10.00390625" defaultRowHeight="12.75"/>
  <cols>
    <col min="1" max="1" width="44.8515625" style="2" customWidth="1"/>
    <col min="2" max="2" width="4.421875" style="3" customWidth="1"/>
    <col min="3" max="3" width="12.140625" style="4" customWidth="1"/>
    <col min="4" max="4" width="12.00390625" style="4" customWidth="1"/>
    <col min="5" max="16384" width="10.00390625" style="2" customWidth="1"/>
  </cols>
  <sheetData/>
  <sheetProtection/>
  <printOptions/>
  <pageMargins left="0.5902777777777778" right="0.13333333333333333" top="0.39305555555555555" bottom="0.5902777777777778" header="0.39305555555555555" footer="0.5118055555555555"/>
  <pageSetup orientation="portrait" paperSize="9" r:id="rId1"/>
  <rowBreaks count="2" manualBreakCount="2">
    <brk id="48" min="1" max="4" man="1"/>
    <brk id="81" min="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Maria</cp:lastModifiedBy>
  <cp:lastPrinted>2015-03-24T14:35:24Z</cp:lastPrinted>
  <dcterms:created xsi:type="dcterms:W3CDTF">2005-06-23T21:15:56Z</dcterms:created>
  <dcterms:modified xsi:type="dcterms:W3CDTF">2015-03-24T20:57:10Z</dcterms:modified>
  <cp:category/>
  <cp:version/>
  <cp:contentType/>
  <cp:contentStatus/>
</cp:coreProperties>
</file>